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0" yWindow="60" windowWidth="13800" windowHeight="2745"/>
  </bookViews>
  <sheets>
    <sheet name="Анализ по Рз Прз 2018" sheetId="1" r:id="rId1"/>
  </sheets>
  <definedNames>
    <definedName name="Z_20D5DEEF_48D2_45F0_84EC_2A49C77F2786_.wvu.PrintTitles" localSheetId="0" hidden="1">'Анализ по Рз Прз 2018'!$4:$6</definedName>
    <definedName name="Z_23C2DE77_367F_412B_939B_2DF244A29F72_.wvu.PrintTitles" localSheetId="0" hidden="1">'Анализ по Рз Прз 2018'!$4:$6</definedName>
    <definedName name="Z_2CF3072E_406D_449F_9B24_C7C1904389DE_.wvu.PrintTitles" localSheetId="0" hidden="1">'Анализ по Рз Прз 2018'!$4:$6</definedName>
    <definedName name="Z_3981A607_216D_47EE_BEC1_0F79881FA304_.wvu.Cols" localSheetId="0" hidden="1">'Анализ по Рз Прз 2018'!#REF!</definedName>
    <definedName name="Z_3981A607_216D_47EE_BEC1_0F79881FA304_.wvu.PrintTitles" localSheetId="0" hidden="1">'Анализ по Рз Прз 2018'!$4:$6</definedName>
    <definedName name="Z_39D1609B_8D1E_4763_A7F3_945B6382F697_.wvu.PrintTitles" localSheetId="0" hidden="1">'Анализ по Рз Прз 2018'!$4:$6</definedName>
    <definedName name="Z_55FBABF6_A60A_4665_9649_377D02DA0707_.wvu.PrintTitles" localSheetId="0" hidden="1">'Анализ по Рз Прз 2018'!$4:$6</definedName>
    <definedName name="Z_5B975E36_9A34_4AC5_A0FA_EBFD6F1D41A7_.wvu.Cols" localSheetId="0" hidden="1">'Анализ по Рз Прз 2018'!#REF!</definedName>
    <definedName name="Z_5B975E36_9A34_4AC5_A0FA_EBFD6F1D41A7_.wvu.PrintTitles" localSheetId="0" hidden="1">'Анализ по Рз Прз 2018'!$4:$6</definedName>
    <definedName name="Z_8805CE67_76F1_4A4E_A588_2232DC7DEBF7_.wvu.PrintTitles" localSheetId="0" hidden="1">'Анализ по Рз Прз 2018'!$4:$6</definedName>
    <definedName name="Z_9129768D_A7EF_4954_83A8_6387B91D4BA6_.wvu.PrintTitles" localSheetId="0" hidden="1">'Анализ по Рз Прз 2018'!$4:$6</definedName>
    <definedName name="Z_B5845041_F5B2_42CA_A389_8943AD8F6CAB_.wvu.PrintTitles" localSheetId="0" hidden="1">'Анализ по Рз Прз 2018'!$4:$6</definedName>
    <definedName name="Z_D5402E3C_3609_4C2F_AD44_73C774DD3866_.wvu.PrintTitles" localSheetId="0" hidden="1">'Анализ по Рз Прз 2018'!$4:$6</definedName>
    <definedName name="Z_DDFF07CD_A04B_4A9E_8054_F896FA8E2C84_.wvu.PrintTitles" localSheetId="0" hidden="1">'Анализ по Рз Прз 2018'!$4:$6</definedName>
    <definedName name="Z_E91972EA_347F_4E33_9A1C_BC54A9C6A0E0_.wvu.PrintTitles" localSheetId="0" hidden="1">'Анализ по Рз Прз 2018'!$4:$6</definedName>
    <definedName name="Z_EA077EBC_6413_4E2D_B753_185439FF69C7_.wvu.PrintTitles" localSheetId="0" hidden="1">'Анализ по Рз Прз 2018'!$4:$6</definedName>
    <definedName name="Z_FBF5838E_6E5F_4A5F_8D44_B372236AD8F7_.wvu.PrintTitles" localSheetId="0" hidden="1">'Анализ по Рз Прз 2018'!$4:$6</definedName>
    <definedName name="_xlnm.Print_Titles" localSheetId="0">'Анализ по Рз Прз 2018'!$4:$6</definedName>
  </definedNames>
  <calcPr calcId="162913"/>
  <customWorkbookViews>
    <customWorkbookView name="Куленко Марина  Николаевна - Личное представление" guid="{20D5DEEF-48D2-45F0-84EC-2A49C77F2786}" mergeInterval="0" personalView="1" maximized="1" windowWidth="1264" windowHeight="638" activeSheetId="1"/>
    <customWorkbookView name="Селукова Марина Степановна - Личное представление" guid="{E91972EA-347F-4E33-9A1C-BC54A9C6A0E0}" mergeInterval="0" personalView="1" maximized="1" windowWidth="1916" windowHeight="809" activeSheetId="1"/>
    <customWorkbookView name="Шипицына Екатерина Васильевна - Личное представление" guid="{DDFF07CD-A04B-4A9E-8054-F896FA8E2C84}" mergeInterval="0" personalView="1" maximized="1" xWindow="-8" yWindow="-8" windowWidth="1456" windowHeight="876" activeSheetId="1"/>
    <customWorkbookView name="Шаповалова Людмила Николаевна - Личное представление" guid="{D5402E3C-3609-4C2F-AD44-73C774DD3866}" mergeInterval="0" personalView="1" maximized="1" xWindow="-8" yWindow="-8" windowWidth="1936" windowHeight="1056" activeSheetId="1"/>
    <customWorkbookView name="Шипицина Екатерина Васильевна - Личное представление" guid="{39D1609B-8D1E-4763-A7F3-945B6382F697}" mergeInterval="0" personalView="1" maximized="1" windowWidth="1276" windowHeight="670" activeSheetId="1"/>
    <customWorkbookView name="Карелина Наталья Игоревна - Личное представление" guid="{2CF3072E-406D-449F-9B24-C7C1904389DE}" mergeInterval="0" personalView="1" maximized="1" windowWidth="1916" windowHeight="855" activeSheetId="1"/>
    <customWorkbookView name="Плесовских Ирина Аркадьевна - Личное представление" guid="{5B975E36-9A34-4AC5-A0FA-EBFD6F1D41A7}" mergeInterval="0" personalView="1" maximized="1" windowWidth="1916" windowHeight="855" activeSheetId="1"/>
    <customWorkbookView name="Верба Аксана Николаевна - Личное представление" guid="{3981A607-216D-47EE-BEC1-0F79881FA304}" mergeInterval="0" personalView="1" maximized="1" windowWidth="1648" windowHeight="807" activeSheetId="1" showComments="commIndAndComment"/>
    <customWorkbookView name="Насонова Светлана Владимировна - Личное представление" guid="{B5845041-F5B2-42CA-A389-8943AD8F6CAB}" mergeInterval="0" personalView="1" maximized="1" windowWidth="1916" windowHeight="755" activeSheetId="1"/>
    <customWorkbookView name="Гудкова Ирина Витальевна - Личное представление" guid="{EA077EBC-6413-4E2D-B753-185439FF69C7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8805CE67-76F1-4A4E-A588-2232DC7DEBF7}" mergeInterval="0" personalView="1" maximized="1" windowWidth="1916" windowHeight="795" activeSheetId="1"/>
    <customWorkbookView name="Морозова Анна Александровна - Личное представление" guid="{55FBABF6-A60A-4665-9649-377D02DA0707}" mergeInterval="0" personalView="1" maximized="1" xWindow="-8" yWindow="-8" windowWidth="1936" windowHeight="1056" activeSheetId="1"/>
    <customWorkbookView name="Шульц Любовь Георгиевна - Личное представление" guid="{FBF5838E-6E5F-4A5F-8D44-B372236AD8F7}" mergeInterval="0" personalView="1" maximized="1" xWindow="-9" yWindow="-9" windowWidth="1938" windowHeight="1050" activeSheetId="1"/>
    <customWorkbookView name="Мурашко Ирина Николаевна - Личное представление" guid="{23C2DE77-367F-412B-939B-2DF244A29F72}" mergeInterval="0" personalView="1" maximized="1" xWindow="-9" yWindow="-9" windowWidth="1938" windowHeight="1050" activeSheetId="1"/>
    <customWorkbookView name="Кожапенко Ольга Александровна - Личное представление" guid="{9129768D-A7EF-4954-83A8-6387B91D4BA6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22" i="1" l="1"/>
  <c r="F22" i="1"/>
  <c r="F58" i="1" l="1"/>
  <c r="C57" i="1" l="1"/>
  <c r="F11" i="1"/>
  <c r="G8" i="1" l="1"/>
  <c r="G9" i="1"/>
  <c r="G10" i="1"/>
  <c r="G11" i="1"/>
  <c r="G12" i="1"/>
  <c r="G13" i="1"/>
  <c r="G14" i="1"/>
  <c r="G18" i="1"/>
  <c r="G19" i="1"/>
  <c r="G20" i="1"/>
  <c r="G23" i="1"/>
  <c r="G24" i="1"/>
  <c r="G25" i="1"/>
  <c r="G26" i="1"/>
  <c r="G28" i="1"/>
  <c r="G29" i="1"/>
  <c r="G30" i="1"/>
  <c r="G32" i="1"/>
  <c r="G34" i="1"/>
  <c r="G36" i="1"/>
  <c r="G37" i="1"/>
  <c r="G38" i="1"/>
  <c r="G39" i="1"/>
  <c r="G40" i="1"/>
  <c r="G42" i="1"/>
  <c r="G43" i="1"/>
  <c r="G45" i="1"/>
  <c r="G47" i="1"/>
  <c r="G48" i="1"/>
  <c r="G49" i="1"/>
  <c r="G50" i="1"/>
  <c r="G52" i="1"/>
  <c r="G53" i="1"/>
  <c r="G54" i="1"/>
  <c r="G56" i="1"/>
  <c r="G58" i="1"/>
  <c r="F8" i="1"/>
  <c r="F9" i="1"/>
  <c r="F10" i="1"/>
  <c r="F12" i="1"/>
  <c r="F13" i="1"/>
  <c r="F14" i="1"/>
  <c r="F18" i="1"/>
  <c r="F19" i="1"/>
  <c r="F20" i="1"/>
  <c r="F23" i="1"/>
  <c r="F24" i="1"/>
  <c r="F25" i="1"/>
  <c r="F26" i="1"/>
  <c r="F28" i="1"/>
  <c r="F29" i="1"/>
  <c r="F30" i="1"/>
  <c r="F32" i="1"/>
  <c r="F34" i="1"/>
  <c r="F36" i="1"/>
  <c r="F37" i="1"/>
  <c r="F38" i="1"/>
  <c r="F39" i="1"/>
  <c r="F40" i="1"/>
  <c r="F42" i="1"/>
  <c r="F43" i="1"/>
  <c r="F45" i="1"/>
  <c r="F47" i="1"/>
  <c r="F48" i="1"/>
  <c r="F49" i="1"/>
  <c r="F50" i="1"/>
  <c r="F52" i="1"/>
  <c r="F53" i="1"/>
  <c r="F54" i="1"/>
  <c r="F56" i="1"/>
  <c r="C55" i="1"/>
  <c r="C51" i="1"/>
  <c r="C46" i="1"/>
  <c r="C44" i="1"/>
  <c r="C41" i="1"/>
  <c r="C35" i="1"/>
  <c r="C33" i="1"/>
  <c r="C27" i="1"/>
  <c r="C21" i="1"/>
  <c r="C17" i="1"/>
  <c r="C7" i="1"/>
  <c r="D57" i="1"/>
  <c r="D55" i="1"/>
  <c r="D51" i="1"/>
  <c r="D46" i="1"/>
  <c r="D44" i="1"/>
  <c r="D41" i="1"/>
  <c r="D35" i="1"/>
  <c r="D33" i="1"/>
  <c r="D27" i="1"/>
  <c r="D21" i="1"/>
  <c r="D17" i="1"/>
  <c r="D7" i="1"/>
  <c r="C59" i="1" l="1"/>
  <c r="D59" i="1"/>
  <c r="E57" i="1"/>
  <c r="E55" i="1"/>
  <c r="E51" i="1"/>
  <c r="E46" i="1"/>
  <c r="E44" i="1"/>
  <c r="E41" i="1"/>
  <c r="E35" i="1"/>
  <c r="E33" i="1"/>
  <c r="E27" i="1"/>
  <c r="E21" i="1"/>
  <c r="E17" i="1"/>
  <c r="E7" i="1"/>
  <c r="G57" i="1" l="1"/>
  <c r="F57" i="1"/>
  <c r="G41" i="1"/>
  <c r="F41" i="1"/>
  <c r="G27" i="1"/>
  <c r="F27" i="1"/>
  <c r="F33" i="1"/>
  <c r="G33" i="1"/>
  <c r="G35" i="1"/>
  <c r="F35" i="1"/>
  <c r="G44" i="1"/>
  <c r="F44" i="1"/>
  <c r="G7" i="1"/>
  <c r="F7" i="1"/>
  <c r="G46" i="1"/>
  <c r="F46" i="1"/>
  <c r="F17" i="1"/>
  <c r="G17" i="1"/>
  <c r="G51" i="1"/>
  <c r="F51" i="1"/>
  <c r="G21" i="1"/>
  <c r="F21" i="1"/>
  <c r="G55" i="1"/>
  <c r="F55" i="1"/>
  <c r="E59" i="1"/>
  <c r="G59" i="1" l="1"/>
  <c r="F59" i="1"/>
</calcChain>
</file>

<file path=xl/sharedStrings.xml><?xml version="1.0" encoding="utf-8"?>
<sst xmlns="http://schemas.openxmlformats.org/spreadsheetml/2006/main" count="149" uniqueCount="145">
  <si>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</si>
  <si>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</si>
  <si>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</si>
  <si>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</si>
  <si>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</si>
  <si>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</si>
  <si>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</si>
  <si>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</si>
  <si>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</si>
  <si>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</si>
  <si>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</si>
  <si>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</si>
  <si>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</si>
  <si>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</si>
  <si>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</si>
  <si>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</si>
  <si>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</si>
  <si>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</si>
  <si>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</si>
  <si>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</si>
  <si>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</si>
  <si>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</si>
  <si>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</si>
  <si>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</si>
  <si>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</si>
  <si>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</si>
  <si>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</si>
  <si>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</si>
  <si>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</si>
  <si>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</si>
  <si>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</si>
  <si>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</si>
  <si>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</si>
  <si>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</si>
  <si>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</si>
  <si>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</si>
  <si>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</si>
  <si>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</si>
  <si>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</si>
  <si>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</si>
  <si>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</si>
  <si>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</si>
  <si>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</si>
  <si>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</si>
  <si>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</si>
  <si>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</si>
  <si>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</si>
  <si>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</si>
  <si>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</si>
  <si>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</si>
  <si>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</si>
  <si>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</si>
  <si>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</si>
  <si>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</si>
  <si>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</si>
  <si>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</si>
  <si>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</si>
  <si>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</si>
  <si>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</si>
  <si>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</si>
  <si>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</si>
  <si>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</si>
  <si>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</si>
  <si>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</si>
  <si>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</si>
  <si>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</si>
  <si>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</si>
  <si>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</si>
  <si>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</si>
  <si>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</si>
  <si>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</si>
  <si>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</si>
  <si>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</si>
  <si>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</si>
  <si>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</si>
  <si>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</si>
  <si>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</si>
  <si>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</si>
  <si>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</si>
  <si>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</si>
  <si>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</si>
  <si>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</si>
  <si>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</si>
  <si>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</si>
  <si>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</si>
  <si>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</si>
  <si>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</si>
  <si>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</si>
  <si>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</si>
  <si>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</si>
  <si>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</si>
  <si>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</si>
  <si>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1100</t>
  </si>
  <si>
    <t>1101</t>
  </si>
  <si>
    <t>1102</t>
  </si>
  <si>
    <t>1105</t>
  </si>
  <si>
    <t>1200</t>
  </si>
  <si>
    <t>1202</t>
  </si>
  <si>
    <t>1300</t>
  </si>
  <si>
    <t>1301</t>
  </si>
  <si>
    <t>Уменьшение объема иных межбюджетных трансфертов из бюджета автономного округа на реализацию мероприятий по содействию трудоустройству граждан</t>
  </si>
  <si>
    <t>Уменьшение объема субвенции из бюджета автономного округа на организацию осуществления мероприятий по проведению дезинсекции и дератизации</t>
  </si>
  <si>
    <t>Приложение 4</t>
  </si>
  <si>
    <t>Анализ исполнения по разделам и подразделам классификации расходов бюджета города Нижневартовска за 2018 год</t>
  </si>
  <si>
    <t>45 487,46</t>
  </si>
  <si>
    <t xml:space="preserve">Увеличение бюджетных ассигнований в пределах установленного норматива формирования расходов на содержание органов местного самоуправления города Нижневартовска на оплату труда и начисления на выплаты по оплате труда в соответствии с Постановлением Правительства Российской Федерации от 24.12.2007 №922 "Об особенностях порядка исчисления средней заработной платы"(с изменениями).  </t>
  </si>
  <si>
    <t>Увеличение бюджетных ассигнований на:
- 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Нижневартовска;
- 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</si>
  <si>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Отсутствие потребности в плановых назначениях на реализацию мероприятий по содействию трудоустройству граждан в связи с заявительным характером расходов</t>
  </si>
  <si>
    <t>Увеличение бюджетных ассигнований на:
- оплату труда работников муниципальных учреждений с целью доведения до минимального размера оплаты труда (прожиточного минимума), установленного в ХМАО - Югре;
- приобретение и обустройство спортивной площадки, спортивного оборудования и инвентаря;
- обеспечение функционирования вновь введенного объекта недвижимого имущества - легкоатлетического модуля для занятий по адаптивным видам спорта.</t>
  </si>
  <si>
    <t xml:space="preserve">Уменьшение бюджетных ассигнований по расходам на возмещение части затрат застройщикам (инвесторам) по строительству инженерных сетей и объектов инженерной инфраструктуры </t>
  </si>
  <si>
    <t>Отсутствие потребности в плановых назначениях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Федерации.</t>
  </si>
  <si>
    <t>Низкий процент исполнения расходов обусловлен оплатой за фактически выполненный объем работ (услуг).</t>
  </si>
  <si>
    <t>Первоначально утвержденный план</t>
  </si>
  <si>
    <t>Уточненный план</t>
  </si>
  <si>
    <t>Исполнено за 2018 год</t>
  </si>
  <si>
    <t xml:space="preserve">% исполнения </t>
  </si>
  <si>
    <t xml:space="preserve">Пояснения отклонений фактического исполнения (+,-5% и более) </t>
  </si>
  <si>
    <t>к утвержденному плану</t>
  </si>
  <si>
    <t>к уточненному плану</t>
  </si>
  <si>
    <t>к первоначально утвержденному плану</t>
  </si>
  <si>
    <t>Ввиду отсутствия чрезвычайных ситуаций на территории муниципального образования город Нижневартовск и невостребованностью бюджетных ассигнований уменьшен объем резервного фонда. Неполное освоение средств бюджета города обусловлено тем, что решения об использовании резервных средств бюджета города не принимались.</t>
  </si>
  <si>
    <t xml:space="preserve"> </t>
  </si>
  <si>
    <t>Увеличение бюджетных ассигнований на:
 - приобретение комплексного варианта решения "Бюджет для граждан";
 - материально-техническое  обеспечение деятельности органов местного самоуправления (капитальный ремонт административных зданий, приобретение основных средств, транспортное обеспечение);
- выполнение работ по подготовке проектной документации для перевода нежилых помещений в жилые с последующим распределением согласно законодательства, посреднические услуги при оценке жилого недвижимого имущества, оценку объектов движимого и недвижимого имущества в целях передачи в аренду, принятия объектов к учету в составе муниципальной казны, приватизации объектов муниципальной собственности;
- поставку специализированного выставочно-ярмарочного оборудования;
- подготовку проектной документации объектов жилое помещение (квартира) №5, в доме 10 по улице Менделеева, "Хозпостройка" по улице Ханты-Мансийской, 25бв;
- выполнение работ по установке, монтажу, пусконаладке и подготовке к сдаче на допуск в эксплуатацию узлов учета тепловой энергии на 4 объектах муниципальной собственности;
- ремонт 5-ти помещений участковых пунктов полиции;
- выполнение мероприятий по повышению уровня антитеррористической защищенности муниципальных объектов.
Перераспределение расходов:
- на обеспечение функционирования муниципального казенного учреждения "Нижневартовский многофункциональный центр предоставления государственных и муниципальных услуг" из раздела 04 "Национальная экономика" подраздела 12 "Другие вопросы в области национальной экономики";
- на перепланировку и капитальный ремонт нежилых помещений муниципальной собственности, на оценку рыночной стоимости полигона твердых бытовых отходов из раздела 05 "Жилищно-коммунальное хозяйство" подраздела 01 "Жилищное хозяйство";
- на выполнение работ по сносу объекта недвижимости "Подмешивающая станция ПС-24А" в раздел 05 "Жилищно-коммунальное хозяйство" подраздел 01 "Жилищное хозяйство";
- на расходы по исполнительным листам в раздел 04 "Национальная экономика" подраздел 12 "Другие вопросы в области национальной экономики".</t>
  </si>
  <si>
    <t>Не освоение бюджетных ассигнований обусловлено: 
- сложившейся экономией по результатам проведения конкурсных процедур;
- нарушением подрядными организациями сроков исполнения и иных условий контрактов, не повлекшее судебные процедуры;
- оплатой работ по "факту" на основании актов выполненных работ;
- заявительным характером социальных выплат и компенсаций;
- сроком оплаты в 1 квартале 2019 года в соответствии с заключенными муниципальными контрактами;
- поступлением безвозмездных средств в декабре 2018 года;
- отсутствием заявок на участие в городском конкурсе "Лучший водитель города Нижневартовска 2018 года";
- отсутствием потребности в плановых назначениях на расходы, связанные с выплатой агенсткого вознаграждения банку за выполнение операций по учету и приему платежей и возврат средств бюджета города в результате уменьшения фактического поступления средств от физических лиц на погашение ссуд, предоставленных им ранее за счет средств бюджета города для приобретения благоустроенного жилья в городе при сносе ветхого и аварийного жилья в рамках целевой программы "Жилище", утвержденной решением Думы города от 17.09.1997 №89; 
 - длительностью проведения конкурсных процедур по закупке товаров, работ и услуг для обеспечения государственных (муниципальных) нужд на повышение уровня антитеррористической защищенности муниципальных объектов.</t>
  </si>
  <si>
    <t>Изменение объемов межбюджетных трансфертов из бюджета автономного округа (на размещение систем видеообзора, модернизацию, обеспечение функционирования систем видеонаблюдения, на материальное стимулирование победителям конкурсов муниципальных образований ХМАО-Югры в области создания деятельности народных дружин).</t>
  </si>
  <si>
    <t>Дополнительное доведение объемов межбюджетных трансфертов (субсидии) из бюджета автономного округа на поддержку растениеводства, переработки и реализации продукции растениеводства,  животноводства, переработки и реализации продукции животноводства, на повышение эффективности использования и развитие ресурсного потенциала рыбохозяйственного комплекса.</t>
  </si>
  <si>
    <t>Увеличение бюджетных ассигнований на:
- ремонт автомобильных дорог, проектирование и строительство  автомобильных дорог в связи с безвозмездным поступлением средств от юридических лиц по соглашениям о сотрудничестве;
- оплату за выполненные работы ООО "Интеркар" на основании исполнительного листа от 05.09.2017 ФС №027074412 по решению суда.</t>
  </si>
  <si>
    <t>Дополнительное доведение объемов межбюджетных трансфертов (субсидии) из бюджета автономного округа на поддержку малого и среднего предпринимательства города.
Перераспределение расходов на:
- обеспечение функционирования муниципального казенного учреждения "Нижневартовский многофункциональный центр предоставления государственных и муниципальных услуг" в раздел 01 "Общегосударственные вопросы" подраздел 13 "Другие общегосударственные вопросы";
- оплату по исполнительным листам из раздела 01 "Общегосударственные вопросы" подраздела 13 "Другие общегосударственные вопросы".</t>
  </si>
  <si>
    <t>Дополительное доведение объемов межбюджетных трансфертов (субсидии) из бюджета автономного округа на приобретение жилья в целях реализации муниципальными образованиями автономного округа полномочий в области жилищных отношений, установленных законодательством Российской Федерации. Увеличение бюджетных ассигнований на благоустройство территорий, прилегающих к многоквартирным домам, находящихся в общей долевой собственности собственников помещений в многоквартирных домах.
Перераспределение расходов на:
- перепланировку и капитальный ремонт нежилых помещений муниципальной собственности, на оценку рыночной стоимости полигона твердых бытовых отходов в раздел 01 "Общегосударственные вопросы" подраздел 13 "Другие общегосударственные вопросы";
- выполнение работ по сносу объекта недвижимости "Подмешивающая станция ПС-24А" из раздела 01 "Общегосударственные вопросы" подраздела 13 "Другие общегосударственные вопросы".</t>
  </si>
  <si>
    <t>Выделение дополнительных средств на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строительства, строительство объектов коммунального хозяйства.</t>
  </si>
  <si>
    <t>Наименование раздела, подраздела</t>
  </si>
  <si>
    <t>Отсутствие потребности в плановых назначениях на проектирование и строительство объектов для организации благоустройства территории города в связи с:
- оплатой работ по "факту" на основании актов выполненных работ;
- нарушением подрядными организациями сроков исполнения и иных условий контрактов, повлекшее судебные процедуры;
- длительностью проведения конкурсных процедур;
- необходимостью внесения изменений в проектную документацию;
- необходимостью проведения дополнительных работ, не учтенных в задании на проектирование;
- потребностью в дополнительных ассигнованиях в результате выявления дополнительного объема работ по переустройству сетей водовода;
- невозможностью  в 2018 году получить государственную экспертизу проекта в результате длительного согласования  проектных решений эксплуатирующей организацией;
- потребность в проведении повторной ценовой экспертизы в результате увеличения сметной стоимости объекта так, как в ходе строительства выявлена необходимость в дополнительных работах.</t>
  </si>
  <si>
    <t>Увеличение объема бюджетных ассигнований на разработку новой Генеральной схемы санитарной очистки территории города Нижневартовска, проектирование природоохранных объектов и доведение объемов иных межбюджетных трансфертов из бюджета автономного округа на премирование победителей экологических конкурсов.</t>
  </si>
  <si>
    <t>Доведение дополнительного объема субвенции из бюджета автономного округа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программ дошкольного образования муниципальным и частным образовательным организациям).</t>
  </si>
  <si>
    <t>Отсутствие потребности в плановых назначениях на оплату работ по подготовке проектной документации по объекту "Рекультивация полигона по утилизации и захоронению отходов производства и потребления" в связи с полученным по данному проекту отрицательным заключением экологической экспертизы</t>
  </si>
  <si>
    <t>Отсутствие потребности в плановых назначениях на строительство на строительство объекта "Средняя общеобразовательная школа" на 825 мест в квартале №18 Восточного планировочного района г. Нижневартовска" в связи с длительностью проведения конкурсных процедур и расторжением муниципального контракта от 20.06.2016 №34  в одностороннем порядке по причине отсутствия у подрядной организации материально-технической возможности дальнейшего ведения работ, а также необходимостью внесения изменений в проектную документацию.</t>
  </si>
  <si>
    <t>Увеличение объема бюджетных ассигнований на:
- проведение мероприятий с детьми и молодежью;
- обеспечение функционирования спортивно-оздоровительного комплекса и двух подростковых клубов по месту жительства в связи с передачей данных объектов в оперативное управление.</t>
  </si>
  <si>
    <t>Увеличение объема бюджетных ассигнований на оплату труда в связи с проведением организационно штатных мероприятий.</t>
  </si>
  <si>
    <t>Уменьшение бюджетных ассигнований на оплату труда в связи с проведением организационно штатных мероприятий.</t>
  </si>
  <si>
    <t>Увеличение объема бюджетных ассигнований в связи с:
- ростом численности получателей ежеквартальной социальной выплаты по сравнению с запланированной; 
- дополнительным поступлением субвенций из бюджетов других уровней на дополнительные меры социальной поддержки.</t>
  </si>
  <si>
    <t>Увеличение объема бюджетных ассигнований обусловлено ростом численности получателей выплат за выслугу лет по сравнению с запланированной.</t>
  </si>
  <si>
    <t>Сложившийся уровень исполнения по расходам обусловлен нарушением застройщиком сроков исполнения и иных условий контрактов и невозможностью заключения муниципального контракта по итогам конкурса в связи с отсутствием претендентов (поставщиков, подрядчиков, исполнителей)</t>
  </si>
  <si>
    <t>Увеличение объема бюджетных ассигнований обусловлено:
- проведением реорганизационных мероприятий (переход двух учреждений дополнительного образования сферы физической культуры и спорта из раздела 0700 "Образование" в раздел 1100 "Физическая культура и спорт");
- выделением дополнительных бюджетных ассигнований на проведение спортивно-массовых мероприятий.</t>
  </si>
  <si>
    <t>Уменьшение бюджетных ассигнований на обслуживание муниципального долга и их невостребованностью в полном объеме в связи со снижением процентной ставки по муниципальным контрактам (в соответствии с условиями муниципальных контрактов на оказание финансовых услуг по предоставлению кредита городу Нижневартовску на финансирование дефицита бюджета в рамках не возобновляемой кредитной линии выборка средств осуществлялась траншами. Лимит по выдаче средств транша в пределах кредитной линии и обязательные дополнительные погашения внутри кредита (транша) не установлены.)</t>
  </si>
  <si>
    <t xml:space="preserve">Увеличение расходов за счет средств бюджета города на оплату труда и начисления на выплаты по оплате труда (решение Думы города Нижневартовска от 28.09.2018 №376 "О разрешении дополнительного использования администрацией города собственных финансовых средств для осуществления отдельных государственных полномочий").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</si>
</sst>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"/>
    <numFmt numFmtId="165" formatCode="#,##0.00_ ;[Red]\-#,##0.00\ "/>
    <numFmt numFmtId="166" formatCode="#,##0.00;[Red]\-#,##0.00;0.00"/>
    <numFmt numFmtId="167" formatCode="#,##0.0"/>
    <numFmt numFmtId="168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justify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167" fontId="5" fillId="0" borderId="1" xfId="1" applyNumberFormat="1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justify" vertical="center" wrapText="1"/>
    </xf>
    <xf numFmtId="164" fontId="2" fillId="0" borderId="2" xfId="1" applyNumberFormat="1" applyFont="1" applyFill="1" applyBorder="1" applyAlignment="1" applyProtection="1">
      <alignment horizontal="justify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vertical="center"/>
      <protection hidden="1"/>
    </xf>
    <xf numFmtId="165" fontId="3" fillId="0" borderId="2" xfId="1" applyNumberFormat="1" applyFont="1" applyFill="1" applyBorder="1" applyAlignment="1" applyProtection="1">
      <alignment vertical="center"/>
      <protection hidden="1"/>
    </xf>
    <xf numFmtId="167" fontId="3" fillId="0" borderId="2" xfId="1" applyNumberFormat="1" applyFont="1" applyFill="1" applyBorder="1" applyAlignment="1">
      <alignment vertical="center"/>
    </xf>
    <xf numFmtId="168" fontId="3" fillId="0" borderId="2" xfId="1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horizontal="justify" vertical="center" wrapText="1"/>
    </xf>
    <xf numFmtId="0" fontId="6" fillId="0" borderId="2" xfId="1" applyFont="1" applyFill="1" applyBorder="1" applyAlignment="1">
      <alignment horizontal="justify" vertical="center" wrapText="1"/>
    </xf>
    <xf numFmtId="0" fontId="3" fillId="0" borderId="2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justify" vertical="center" wrapText="1"/>
    </xf>
    <xf numFmtId="164" fontId="4" fillId="0" borderId="2" xfId="1" applyNumberFormat="1" applyFont="1" applyFill="1" applyBorder="1" applyAlignment="1" applyProtection="1">
      <alignment horizontal="justify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vertical="center"/>
      <protection hidden="1"/>
    </xf>
    <xf numFmtId="167" fontId="5" fillId="0" borderId="2" xfId="1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horizontal="justify" vertical="center" wrapText="1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4" xfId="1" applyNumberFormat="1" applyFont="1" applyFill="1" applyBorder="1" applyAlignment="1">
      <alignment horizontal="right" vertical="center"/>
    </xf>
    <xf numFmtId="168" fontId="3" fillId="0" borderId="4" xfId="1" applyNumberFormat="1" applyFont="1" applyFill="1" applyBorder="1" applyAlignment="1">
      <alignment horizontal="right" vertical="center"/>
    </xf>
    <xf numFmtId="0" fontId="2" fillId="0" borderId="4" xfId="1" applyFont="1" applyFill="1" applyBorder="1" applyAlignment="1">
      <alignment horizontal="justify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justify" vertical="center" wrapText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justify"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0" fontId="3" fillId="0" borderId="8" xfId="0" applyFont="1" applyFill="1" applyBorder="1" applyAlignment="1">
      <alignment wrapText="1"/>
    </xf>
    <xf numFmtId="0" fontId="2" fillId="0" borderId="2" xfId="1" applyNumberFormat="1" applyFont="1" applyFill="1" applyBorder="1" applyAlignment="1" applyProtection="1">
      <alignment horizontal="justify" vertical="center" wrapText="1"/>
    </xf>
    <xf numFmtId="166" fontId="3" fillId="0" borderId="2" xfId="1" applyNumberFormat="1" applyFont="1" applyFill="1" applyBorder="1" applyAlignment="1" applyProtection="1">
      <alignment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49" fontId="3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/>
    <xf numFmtId="0" fontId="3" fillId="0" borderId="0" xfId="1" applyFont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vertical="top" wrapText="1"/>
    </xf>
    <xf numFmtId="0" fontId="2" fillId="0" borderId="0" xfId="1" applyFont="1" applyFill="1" applyAlignment="1">
      <alignment wrapText="1"/>
    </xf>
    <xf numFmtId="0" fontId="6" fillId="0" borderId="2" xfId="1" applyNumberFormat="1" applyFont="1" applyFill="1" applyBorder="1" applyAlignment="1" applyProtection="1">
      <alignment horizontal="justify" vertical="center" wrapText="1"/>
    </xf>
    <xf numFmtId="0" fontId="2" fillId="0" borderId="0" xfId="1" applyNumberFormat="1" applyFont="1" applyFill="1" applyBorder="1" applyAlignment="1" applyProtection="1">
      <alignment horizontal="justify" vertical="center" wrapText="1"/>
    </xf>
    <xf numFmtId="0" fontId="2" fillId="0" borderId="0" xfId="1" applyFont="1" applyFill="1" applyAlignment="1">
      <alignment horizontal="justify" vertical="center" wrapText="1"/>
    </xf>
    <xf numFmtId="164" fontId="2" fillId="0" borderId="6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6" xfId="1" applyNumberFormat="1" applyFont="1" applyFill="1" applyBorder="1" applyAlignment="1">
      <alignment horizontal="center" vertical="center"/>
    </xf>
    <xf numFmtId="168" fontId="3" fillId="0" borderId="6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10" xfId="1" applyNumberFormat="1" applyFont="1" applyFill="1" applyBorder="1" applyAlignment="1" applyProtection="1">
      <alignment horizontal="right" vertical="center"/>
      <protection hidden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4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6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49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Font="1" applyFill="1" applyBorder="1" applyAlignment="1">
      <alignment horizontal="justify" vertical="center" wrapText="1"/>
    </xf>
    <xf numFmtId="0" fontId="2" fillId="0" borderId="3" xfId="1" applyFont="1" applyFill="1" applyBorder="1" applyAlignment="1">
      <alignment horizontal="justify" vertical="center" wrapText="1"/>
    </xf>
    <xf numFmtId="0" fontId="2" fillId="0" borderId="5" xfId="1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>
      <alignment horizontal="center" vertical="center"/>
    </xf>
    <xf numFmtId="167" fontId="3" fillId="0" borderId="6" xfId="1" applyNumberFormat="1" applyFont="1" applyFill="1" applyBorder="1" applyAlignment="1">
      <alignment horizontal="center" vertical="center"/>
    </xf>
    <xf numFmtId="168" fontId="3" fillId="0" borderId="4" xfId="1" applyNumberFormat="1" applyFont="1" applyFill="1" applyBorder="1" applyAlignment="1">
      <alignment horizontal="center" vertical="center"/>
    </xf>
    <xf numFmtId="168" fontId="3" fillId="0" borderId="6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showGridLines="0" tabSelected="1" zoomScale="75" zoomScaleNormal="75" workbookViewId="0">
      <pane xSplit="2" ySplit="6" topLeftCell="C57" activePane="bottomRight" state="frozen"/>
      <selection pane="topRight" activeCell="C1" sqref="C1"/>
      <selection pane="bottomLeft" activeCell="A7" sqref="A7"/>
      <selection pane="bottomRight" activeCell="C61" sqref="C61"/>
    </sheetView>
  </sheetViews>
  <sheetFormatPr defaultColWidth="9.28515625" defaultRowHeight="18.75" x14ac:dyDescent="0.3"/>
  <cols>
    <col min="1" max="1" width="38.28515625" style="57" customWidth="1"/>
    <col min="2" max="2" width="8.7109375" style="57" customWidth="1"/>
    <col min="3" max="3" width="18.85546875" style="58" customWidth="1"/>
    <col min="4" max="4" width="20.28515625" style="58" customWidth="1"/>
    <col min="5" max="5" width="19" style="58" customWidth="1"/>
    <col min="6" max="6" width="17.85546875" style="58" customWidth="1"/>
    <col min="7" max="7" width="16" style="58" customWidth="1"/>
    <col min="8" max="8" width="67" style="64" customWidth="1"/>
    <col min="9" max="9" width="51.28515625" style="57" customWidth="1"/>
    <col min="10" max="10" width="145.28515625" style="57" hidden="1" customWidth="1"/>
    <col min="11" max="209" width="9.140625" style="57" customWidth="1"/>
    <col min="210" max="16384" width="9.28515625" style="57"/>
  </cols>
  <sheetData>
    <row r="1" spans="1:10" x14ac:dyDescent="0.3">
      <c r="H1" s="89" t="s">
        <v>102</v>
      </c>
      <c r="I1" s="89"/>
    </row>
    <row r="2" spans="1:10" x14ac:dyDescent="0.3">
      <c r="A2" s="92" t="s">
        <v>103</v>
      </c>
      <c r="B2" s="92"/>
      <c r="C2" s="92"/>
      <c r="D2" s="92"/>
      <c r="E2" s="92"/>
      <c r="F2" s="92"/>
      <c r="G2" s="92"/>
      <c r="H2" s="92"/>
      <c r="I2" s="92"/>
    </row>
    <row r="3" spans="1:10" x14ac:dyDescent="0.3">
      <c r="A3" s="1"/>
      <c r="B3" s="1"/>
      <c r="C3" s="2"/>
      <c r="D3" s="2"/>
      <c r="H3" s="3"/>
      <c r="I3" s="4"/>
    </row>
    <row r="4" spans="1:10" ht="25.5" customHeight="1" x14ac:dyDescent="0.3">
      <c r="A4" s="90" t="s">
        <v>130</v>
      </c>
      <c r="B4" s="90" t="s">
        <v>50</v>
      </c>
      <c r="C4" s="93" t="s">
        <v>112</v>
      </c>
      <c r="D4" s="93" t="s">
        <v>113</v>
      </c>
      <c r="E4" s="93" t="s">
        <v>114</v>
      </c>
      <c r="F4" s="94" t="s">
        <v>115</v>
      </c>
      <c r="G4" s="94"/>
      <c r="H4" s="95" t="s">
        <v>116</v>
      </c>
      <c r="I4" s="95"/>
    </row>
    <row r="5" spans="1:10" ht="75.75" customHeight="1" x14ac:dyDescent="0.3">
      <c r="A5" s="91"/>
      <c r="B5" s="91"/>
      <c r="C5" s="93"/>
      <c r="D5" s="93"/>
      <c r="E5" s="93"/>
      <c r="F5" s="5" t="s">
        <v>117</v>
      </c>
      <c r="G5" s="5" t="s">
        <v>118</v>
      </c>
      <c r="H5" s="6" t="s">
        <v>119</v>
      </c>
      <c r="I5" s="6" t="s">
        <v>118</v>
      </c>
    </row>
    <row r="6" spans="1:10" s="59" customFormat="1" x14ac:dyDescent="0.3">
      <c r="A6" s="7">
        <v>1</v>
      </c>
      <c r="B6" s="7">
        <v>2</v>
      </c>
      <c r="C6" s="8">
        <v>3</v>
      </c>
      <c r="D6" s="8">
        <v>4</v>
      </c>
      <c r="E6" s="8">
        <v>5</v>
      </c>
      <c r="F6" s="9">
        <v>6</v>
      </c>
      <c r="G6" s="9">
        <v>7</v>
      </c>
      <c r="H6" s="6">
        <v>8</v>
      </c>
      <c r="I6" s="6">
        <v>9</v>
      </c>
    </row>
    <row r="7" spans="1:10" ht="45" customHeight="1" x14ac:dyDescent="0.3">
      <c r="A7" s="10" t="s">
        <v>49</v>
      </c>
      <c r="B7" s="11" t="s">
        <v>51</v>
      </c>
      <c r="C7" s="12">
        <f>SUM(C8:C14)</f>
        <v>1215813.77</v>
      </c>
      <c r="D7" s="12">
        <f>SUM(D8:D14)</f>
        <v>1572876.6600000001</v>
      </c>
      <c r="E7" s="12">
        <f>SUM(E8:E14)</f>
        <v>1521101.37</v>
      </c>
      <c r="F7" s="13">
        <f>E7/C7*100</f>
        <v>125.10973370535194</v>
      </c>
      <c r="G7" s="14">
        <f>E7/D7*100</f>
        <v>96.708242208896394</v>
      </c>
      <c r="H7" s="15"/>
      <c r="I7" s="15"/>
    </row>
    <row r="8" spans="1:10" ht="152.25" customHeight="1" x14ac:dyDescent="0.3">
      <c r="A8" s="16" t="s">
        <v>48</v>
      </c>
      <c r="B8" s="17" t="s">
        <v>52</v>
      </c>
      <c r="C8" s="18">
        <v>6372.61</v>
      </c>
      <c r="D8" s="19">
        <v>8078.61</v>
      </c>
      <c r="E8" s="20">
        <v>8078.51</v>
      </c>
      <c r="F8" s="21">
        <f t="shared" ref="F8:F59" si="0">E8/C8*100</f>
        <v>126.76925153116227</v>
      </c>
      <c r="G8" s="22">
        <f t="shared" ref="G8:G59" si="1">E8/D8*100</f>
        <v>99.998762163292952</v>
      </c>
      <c r="H8" s="23" t="s">
        <v>105</v>
      </c>
      <c r="I8" s="23"/>
    </row>
    <row r="9" spans="1:10" ht="163.5" customHeight="1" x14ac:dyDescent="0.3">
      <c r="A9" s="16" t="s">
        <v>47</v>
      </c>
      <c r="B9" s="17" t="s">
        <v>53</v>
      </c>
      <c r="C9" s="18">
        <v>46704.9</v>
      </c>
      <c r="D9" s="19">
        <v>54919.7</v>
      </c>
      <c r="E9" s="20">
        <v>54888.19</v>
      </c>
      <c r="F9" s="21">
        <f t="shared" si="0"/>
        <v>117.5212665052275</v>
      </c>
      <c r="G9" s="22">
        <f t="shared" si="1"/>
        <v>99.94262532388197</v>
      </c>
      <c r="H9" s="23" t="s">
        <v>105</v>
      </c>
      <c r="I9" s="24"/>
    </row>
    <row r="10" spans="1:10" ht="157.5" customHeight="1" x14ac:dyDescent="0.3">
      <c r="A10" s="16" t="s">
        <v>46</v>
      </c>
      <c r="B10" s="17" t="s">
        <v>54</v>
      </c>
      <c r="C10" s="18">
        <v>654044.99</v>
      </c>
      <c r="D10" s="19">
        <v>662492.93000000005</v>
      </c>
      <c r="E10" s="20">
        <v>661911.92000000004</v>
      </c>
      <c r="F10" s="21">
        <f t="shared" si="0"/>
        <v>101.20281175152799</v>
      </c>
      <c r="G10" s="22">
        <f t="shared" si="1"/>
        <v>99.912299441444603</v>
      </c>
      <c r="H10" s="23"/>
      <c r="I10" s="23"/>
    </row>
    <row r="11" spans="1:10" ht="61.5" customHeight="1" x14ac:dyDescent="0.3">
      <c r="A11" s="16" t="s">
        <v>45</v>
      </c>
      <c r="B11" s="17" t="s">
        <v>55</v>
      </c>
      <c r="C11" s="25">
        <v>324.10000000000002</v>
      </c>
      <c r="D11" s="19">
        <v>324.10000000000002</v>
      </c>
      <c r="E11" s="20">
        <v>64.599999999999994</v>
      </c>
      <c r="F11" s="21">
        <f t="shared" si="0"/>
        <v>19.932119716136992</v>
      </c>
      <c r="G11" s="22">
        <f t="shared" si="1"/>
        <v>19.932119716136992</v>
      </c>
      <c r="H11" s="85" t="s">
        <v>110</v>
      </c>
      <c r="I11" s="86"/>
    </row>
    <row r="12" spans="1:10" ht="96" customHeight="1" x14ac:dyDescent="0.3">
      <c r="A12" s="16" t="s">
        <v>44</v>
      </c>
      <c r="B12" s="17" t="s">
        <v>56</v>
      </c>
      <c r="C12" s="18">
        <v>119827.01</v>
      </c>
      <c r="D12" s="19">
        <v>122114.51</v>
      </c>
      <c r="E12" s="20">
        <v>122106.79</v>
      </c>
      <c r="F12" s="21">
        <f t="shared" si="0"/>
        <v>101.90255936453727</v>
      </c>
      <c r="G12" s="22">
        <f t="shared" si="1"/>
        <v>99.993678064957223</v>
      </c>
      <c r="H12" s="24"/>
      <c r="I12" s="24"/>
    </row>
    <row r="13" spans="1:10" ht="88.5" customHeight="1" x14ac:dyDescent="0.3">
      <c r="A13" s="16" t="s">
        <v>43</v>
      </c>
      <c r="B13" s="17" t="s">
        <v>57</v>
      </c>
      <c r="C13" s="18">
        <v>28000</v>
      </c>
      <c r="D13" s="19">
        <v>2007</v>
      </c>
      <c r="E13" s="20">
        <v>0</v>
      </c>
      <c r="F13" s="21">
        <f t="shared" si="0"/>
        <v>0</v>
      </c>
      <c r="G13" s="22">
        <f t="shared" si="1"/>
        <v>0</v>
      </c>
      <c r="H13" s="87" t="s">
        <v>120</v>
      </c>
      <c r="I13" s="88"/>
    </row>
    <row r="14" spans="1:10" ht="375" customHeight="1" x14ac:dyDescent="0.3">
      <c r="A14" s="78" t="s">
        <v>42</v>
      </c>
      <c r="B14" s="80" t="s">
        <v>58</v>
      </c>
      <c r="C14" s="82">
        <v>360540.15999999997</v>
      </c>
      <c r="D14" s="82">
        <v>722939.81</v>
      </c>
      <c r="E14" s="96">
        <v>674051.36</v>
      </c>
      <c r="F14" s="98">
        <f t="shared" si="0"/>
        <v>186.95597183958648</v>
      </c>
      <c r="G14" s="100">
        <f t="shared" si="1"/>
        <v>93.237549056815666</v>
      </c>
      <c r="H14" s="76" t="s">
        <v>122</v>
      </c>
      <c r="I14" s="73" t="s">
        <v>123</v>
      </c>
      <c r="J14" s="26" t="s">
        <v>121</v>
      </c>
    </row>
    <row r="15" spans="1:10" ht="409.6" customHeight="1" x14ac:dyDescent="0.3">
      <c r="A15" s="79"/>
      <c r="B15" s="81"/>
      <c r="C15" s="83"/>
      <c r="D15" s="83"/>
      <c r="E15" s="97"/>
      <c r="F15" s="99"/>
      <c r="G15" s="101"/>
      <c r="H15" s="84"/>
      <c r="I15" s="74"/>
      <c r="J15" s="26"/>
    </row>
    <row r="16" spans="1:10" ht="161.25" customHeight="1" x14ac:dyDescent="0.3">
      <c r="A16" s="65"/>
      <c r="B16" s="66"/>
      <c r="C16" s="67"/>
      <c r="D16" s="67"/>
      <c r="E16" s="68"/>
      <c r="F16" s="69"/>
      <c r="G16" s="70"/>
      <c r="H16" s="77"/>
      <c r="I16" s="75"/>
      <c r="J16" s="26"/>
    </row>
    <row r="17" spans="1:13" ht="84.75" customHeight="1" x14ac:dyDescent="0.3">
      <c r="A17" s="27" t="s">
        <v>41</v>
      </c>
      <c r="B17" s="28" t="s">
        <v>59</v>
      </c>
      <c r="C17" s="29">
        <f>SUM(C18:C20)</f>
        <v>201593.68</v>
      </c>
      <c r="D17" s="29">
        <f>SUM(D18:D20)</f>
        <v>213537.95</v>
      </c>
      <c r="E17" s="29">
        <f>SUM(E18:E20)</f>
        <v>211705.26</v>
      </c>
      <c r="F17" s="30">
        <f t="shared" si="0"/>
        <v>105.01582192457622</v>
      </c>
      <c r="G17" s="31">
        <f t="shared" si="1"/>
        <v>99.141749745185805</v>
      </c>
      <c r="H17" s="24"/>
      <c r="I17" s="24"/>
    </row>
    <row r="18" spans="1:13" ht="138.75" customHeight="1" x14ac:dyDescent="0.3">
      <c r="A18" s="16" t="s">
        <v>40</v>
      </c>
      <c r="B18" s="17" t="s">
        <v>60</v>
      </c>
      <c r="C18" s="18">
        <v>27736</v>
      </c>
      <c r="D18" s="19">
        <v>30940.7</v>
      </c>
      <c r="E18" s="20">
        <v>30940.7</v>
      </c>
      <c r="F18" s="21">
        <f t="shared" si="0"/>
        <v>111.55429766368619</v>
      </c>
      <c r="G18" s="22">
        <f t="shared" si="1"/>
        <v>100</v>
      </c>
      <c r="H18" s="32" t="s">
        <v>144</v>
      </c>
      <c r="I18" s="32"/>
    </row>
    <row r="19" spans="1:13" ht="84.75" customHeight="1" x14ac:dyDescent="0.3">
      <c r="A19" s="16" t="s">
        <v>39</v>
      </c>
      <c r="B19" s="17" t="s">
        <v>61</v>
      </c>
      <c r="C19" s="18">
        <v>162843.88</v>
      </c>
      <c r="D19" s="19">
        <v>170215.55</v>
      </c>
      <c r="E19" s="20">
        <v>168565.55</v>
      </c>
      <c r="F19" s="21">
        <f t="shared" si="0"/>
        <v>103.51359228237497</v>
      </c>
      <c r="G19" s="22">
        <f t="shared" si="1"/>
        <v>99.030640855080506</v>
      </c>
      <c r="H19" s="24"/>
      <c r="I19" s="24"/>
    </row>
    <row r="20" spans="1:13" ht="137.25" customHeight="1" x14ac:dyDescent="0.3">
      <c r="A20" s="16" t="s">
        <v>38</v>
      </c>
      <c r="B20" s="17" t="s">
        <v>62</v>
      </c>
      <c r="C20" s="18">
        <v>11013.8</v>
      </c>
      <c r="D20" s="19">
        <v>12381.7</v>
      </c>
      <c r="E20" s="20">
        <v>12199.01</v>
      </c>
      <c r="F20" s="21">
        <f t="shared" si="0"/>
        <v>110.76113602934501</v>
      </c>
      <c r="G20" s="22">
        <f t="shared" si="1"/>
        <v>98.524516019609578</v>
      </c>
      <c r="H20" s="33" t="s">
        <v>124</v>
      </c>
      <c r="I20" s="24"/>
    </row>
    <row r="21" spans="1:13" ht="48" customHeight="1" x14ac:dyDescent="0.3">
      <c r="A21" s="27" t="s">
        <v>37</v>
      </c>
      <c r="B21" s="28" t="s">
        <v>63</v>
      </c>
      <c r="C21" s="29">
        <f>SUM(C22:C26)</f>
        <v>2202724.6100000003</v>
      </c>
      <c r="D21" s="29">
        <f>SUM(D22:D26)</f>
        <v>2481055.6</v>
      </c>
      <c r="E21" s="29">
        <f>SUM(E22:E26)</f>
        <v>2460270.96</v>
      </c>
      <c r="F21" s="30">
        <f t="shared" si="0"/>
        <v>111.6921719960263</v>
      </c>
      <c r="G21" s="31">
        <f t="shared" si="1"/>
        <v>99.162266254734476</v>
      </c>
      <c r="H21" s="24"/>
      <c r="I21" s="24"/>
    </row>
    <row r="22" spans="1:13" ht="88.5" customHeight="1" x14ac:dyDescent="0.3">
      <c r="A22" s="16" t="s">
        <v>36</v>
      </c>
      <c r="B22" s="17" t="s">
        <v>64</v>
      </c>
      <c r="C22" s="18">
        <v>3143.4</v>
      </c>
      <c r="D22" s="19">
        <v>1807.41</v>
      </c>
      <c r="E22" s="20">
        <v>1637.46</v>
      </c>
      <c r="F22" s="21">
        <f>E22/C22*100</f>
        <v>52.092002290513463</v>
      </c>
      <c r="G22" s="22">
        <f>E22/D22*100</f>
        <v>90.597042176373918</v>
      </c>
      <c r="H22" s="23" t="s">
        <v>100</v>
      </c>
      <c r="I22" s="23" t="s">
        <v>107</v>
      </c>
    </row>
    <row r="23" spans="1:13" ht="139.5" customHeight="1" x14ac:dyDescent="0.3">
      <c r="A23" s="16" t="s">
        <v>35</v>
      </c>
      <c r="B23" s="17" t="s">
        <v>65</v>
      </c>
      <c r="C23" s="18">
        <v>126000</v>
      </c>
      <c r="D23" s="19">
        <v>198734.3</v>
      </c>
      <c r="E23" s="20">
        <v>198344.81</v>
      </c>
      <c r="F23" s="21">
        <f t="shared" si="0"/>
        <v>157.41651587301587</v>
      </c>
      <c r="G23" s="22">
        <f t="shared" si="1"/>
        <v>99.804014707073719</v>
      </c>
      <c r="H23" s="23" t="s">
        <v>125</v>
      </c>
      <c r="I23" s="24"/>
    </row>
    <row r="24" spans="1:13" ht="192" customHeight="1" x14ac:dyDescent="0.3">
      <c r="A24" s="16" t="s">
        <v>34</v>
      </c>
      <c r="B24" s="17" t="s">
        <v>66</v>
      </c>
      <c r="C24" s="18">
        <v>430421.65</v>
      </c>
      <c r="D24" s="19">
        <v>602772.22</v>
      </c>
      <c r="E24" s="20">
        <v>602772.21</v>
      </c>
      <c r="F24" s="21">
        <f t="shared" si="0"/>
        <v>140.04226088534347</v>
      </c>
      <c r="G24" s="22">
        <f t="shared" si="1"/>
        <v>99.99999834099853</v>
      </c>
      <c r="H24" s="23" t="s">
        <v>106</v>
      </c>
      <c r="I24" s="23"/>
    </row>
    <row r="25" spans="1:13" ht="159" customHeight="1" x14ac:dyDescent="0.3">
      <c r="A25" s="34" t="s">
        <v>33</v>
      </c>
      <c r="B25" s="35" t="s">
        <v>67</v>
      </c>
      <c r="C25" s="36">
        <v>1270026.3600000001</v>
      </c>
      <c r="D25" s="36">
        <v>1470904.72</v>
      </c>
      <c r="E25" s="37">
        <v>1451055.92</v>
      </c>
      <c r="F25" s="38">
        <f t="shared" si="0"/>
        <v>114.25400020831063</v>
      </c>
      <c r="G25" s="39">
        <f t="shared" si="1"/>
        <v>98.650572009857981</v>
      </c>
      <c r="H25" s="40" t="s">
        <v>126</v>
      </c>
      <c r="I25" s="41"/>
    </row>
    <row r="26" spans="1:13" ht="282.75" customHeight="1" x14ac:dyDescent="0.3">
      <c r="A26" s="34" t="s">
        <v>32</v>
      </c>
      <c r="B26" s="35" t="s">
        <v>68</v>
      </c>
      <c r="C26" s="36">
        <v>373133.2</v>
      </c>
      <c r="D26" s="36">
        <v>206836.95</v>
      </c>
      <c r="E26" s="37">
        <v>206460.56</v>
      </c>
      <c r="F26" s="38">
        <f t="shared" si="0"/>
        <v>55.331597402750546</v>
      </c>
      <c r="G26" s="39">
        <f t="shared" si="1"/>
        <v>99.818025744432987</v>
      </c>
      <c r="H26" s="40" t="s">
        <v>127</v>
      </c>
      <c r="I26" s="41"/>
      <c r="M26" s="60"/>
    </row>
    <row r="27" spans="1:13" ht="69" customHeight="1" x14ac:dyDescent="0.3">
      <c r="A27" s="27" t="s">
        <v>31</v>
      </c>
      <c r="B27" s="28" t="s">
        <v>69</v>
      </c>
      <c r="C27" s="29">
        <f>SUM(C28:C32)</f>
        <v>1004851.3899999999</v>
      </c>
      <c r="D27" s="29">
        <f>SUM(D28:D32)</f>
        <v>2755956.3200000003</v>
      </c>
      <c r="E27" s="29">
        <f>SUM(E28:E32)</f>
        <v>2664446.1799999997</v>
      </c>
      <c r="F27" s="30">
        <f t="shared" si="0"/>
        <v>265.15823200483408</v>
      </c>
      <c r="G27" s="31">
        <f t="shared" si="1"/>
        <v>96.679550421902178</v>
      </c>
      <c r="H27" s="24"/>
      <c r="I27" s="24"/>
    </row>
    <row r="28" spans="1:13" ht="409.5" customHeight="1" x14ac:dyDescent="0.3">
      <c r="A28" s="34" t="s">
        <v>30</v>
      </c>
      <c r="B28" s="35" t="s">
        <v>70</v>
      </c>
      <c r="C28" s="36">
        <v>232972.66</v>
      </c>
      <c r="D28" s="36">
        <v>1891434.27</v>
      </c>
      <c r="E28" s="37">
        <v>1866013.99</v>
      </c>
      <c r="F28" s="38">
        <f t="shared" si="0"/>
        <v>800.95835708790889</v>
      </c>
      <c r="G28" s="39">
        <f t="shared" si="1"/>
        <v>98.656031541608897</v>
      </c>
      <c r="H28" s="40" t="s">
        <v>128</v>
      </c>
      <c r="I28" s="23"/>
      <c r="J28" s="61"/>
    </row>
    <row r="29" spans="1:13" ht="116.25" customHeight="1" x14ac:dyDescent="0.3">
      <c r="A29" s="16" t="s">
        <v>29</v>
      </c>
      <c r="B29" s="17" t="s">
        <v>71</v>
      </c>
      <c r="C29" s="18">
        <v>351535.91</v>
      </c>
      <c r="D29" s="19">
        <v>408349.6</v>
      </c>
      <c r="E29" s="20">
        <v>390647.77</v>
      </c>
      <c r="F29" s="21">
        <f t="shared" si="0"/>
        <v>111.12599278975512</v>
      </c>
      <c r="G29" s="22">
        <f t="shared" si="1"/>
        <v>95.665030650207569</v>
      </c>
      <c r="H29" s="23" t="s">
        <v>129</v>
      </c>
      <c r="I29" s="23"/>
    </row>
    <row r="30" spans="1:13" ht="409.6" customHeight="1" x14ac:dyDescent="0.3">
      <c r="A30" s="34" t="s">
        <v>28</v>
      </c>
      <c r="B30" s="35" t="s">
        <v>72</v>
      </c>
      <c r="C30" s="36">
        <v>322912.75</v>
      </c>
      <c r="D30" s="36">
        <v>364681.12</v>
      </c>
      <c r="E30" s="37">
        <v>316360.78999999998</v>
      </c>
      <c r="F30" s="38">
        <f t="shared" si="0"/>
        <v>97.970981325450907</v>
      </c>
      <c r="G30" s="39">
        <f t="shared" si="1"/>
        <v>86.749977624287212</v>
      </c>
      <c r="H30" s="42"/>
      <c r="I30" s="76" t="s">
        <v>131</v>
      </c>
    </row>
    <row r="31" spans="1:13" ht="228" customHeight="1" x14ac:dyDescent="0.3">
      <c r="A31" s="34"/>
      <c r="B31" s="71"/>
      <c r="C31" s="36"/>
      <c r="D31" s="72"/>
      <c r="E31" s="37"/>
      <c r="F31" s="38"/>
      <c r="G31" s="39"/>
      <c r="H31" s="42"/>
      <c r="I31" s="77"/>
    </row>
    <row r="32" spans="1:13" ht="92.25" customHeight="1" x14ac:dyDescent="0.3">
      <c r="A32" s="16" t="s">
        <v>27</v>
      </c>
      <c r="B32" s="17" t="s">
        <v>73</v>
      </c>
      <c r="C32" s="18">
        <v>97430.07</v>
      </c>
      <c r="D32" s="19">
        <v>91491.33</v>
      </c>
      <c r="E32" s="20">
        <v>91423.63</v>
      </c>
      <c r="F32" s="21">
        <f t="shared" si="0"/>
        <v>93.835127081403101</v>
      </c>
      <c r="G32" s="22">
        <f t="shared" si="1"/>
        <v>99.92600391752967</v>
      </c>
      <c r="H32" s="23" t="s">
        <v>109</v>
      </c>
      <c r="I32" s="23"/>
    </row>
    <row r="33" spans="1:9" ht="45" customHeight="1" x14ac:dyDescent="0.3">
      <c r="A33" s="27" t="s">
        <v>26</v>
      </c>
      <c r="B33" s="28" t="s">
        <v>74</v>
      </c>
      <c r="C33" s="29">
        <f t="shared" ref="C33:D33" si="2">SUM(C34)</f>
        <v>3027.2</v>
      </c>
      <c r="D33" s="29">
        <f t="shared" si="2"/>
        <v>11310.8</v>
      </c>
      <c r="E33" s="29">
        <f>SUM(E34)</f>
        <v>4330.8900000000003</v>
      </c>
      <c r="F33" s="30">
        <f t="shared" si="0"/>
        <v>143.06586945031714</v>
      </c>
      <c r="G33" s="31">
        <f t="shared" si="1"/>
        <v>38.289864554231364</v>
      </c>
      <c r="H33" s="24"/>
      <c r="I33" s="24"/>
    </row>
    <row r="34" spans="1:9" ht="168.75" customHeight="1" x14ac:dyDescent="0.3">
      <c r="A34" s="16" t="s">
        <v>25</v>
      </c>
      <c r="B34" s="17" t="s">
        <v>75</v>
      </c>
      <c r="C34" s="43">
        <v>3027.2</v>
      </c>
      <c r="D34" s="19">
        <v>11310.8</v>
      </c>
      <c r="E34" s="20">
        <v>4330.8900000000003</v>
      </c>
      <c r="F34" s="21">
        <f t="shared" si="0"/>
        <v>143.06586945031714</v>
      </c>
      <c r="G34" s="22">
        <f t="shared" si="1"/>
        <v>38.289864554231364</v>
      </c>
      <c r="H34" s="23" t="s">
        <v>132</v>
      </c>
      <c r="I34" s="33" t="s">
        <v>134</v>
      </c>
    </row>
    <row r="35" spans="1:9" ht="35.25" customHeight="1" x14ac:dyDescent="0.3">
      <c r="A35" s="27" t="s">
        <v>24</v>
      </c>
      <c r="B35" s="28" t="s">
        <v>76</v>
      </c>
      <c r="C35" s="29">
        <f t="shared" ref="C35:D35" si="3">SUM(C36:C40)</f>
        <v>9394670.1899999995</v>
      </c>
      <c r="D35" s="29">
        <f t="shared" si="3"/>
        <v>10129838</v>
      </c>
      <c r="E35" s="29">
        <f>SUM(E36:E40)</f>
        <v>9568383.1300000008</v>
      </c>
      <c r="F35" s="30">
        <f t="shared" si="0"/>
        <v>101.84905841809015</v>
      </c>
      <c r="G35" s="31">
        <f t="shared" si="1"/>
        <v>94.457415113647443</v>
      </c>
      <c r="H35" s="24"/>
      <c r="I35" s="24"/>
    </row>
    <row r="36" spans="1:9" ht="184.5" customHeight="1" x14ac:dyDescent="0.3">
      <c r="A36" s="16" t="s">
        <v>23</v>
      </c>
      <c r="B36" s="17" t="s">
        <v>77</v>
      </c>
      <c r="C36" s="18">
        <v>3887039.57</v>
      </c>
      <c r="D36" s="19">
        <v>4190125.89</v>
      </c>
      <c r="E36" s="20">
        <v>4187976.16</v>
      </c>
      <c r="F36" s="21">
        <f t="shared" si="0"/>
        <v>107.74205110548954</v>
      </c>
      <c r="G36" s="22">
        <f t="shared" si="1"/>
        <v>99.948695336215792</v>
      </c>
      <c r="H36" s="44" t="s">
        <v>133</v>
      </c>
      <c r="I36" s="45"/>
    </row>
    <row r="37" spans="1:9" ht="314.25" customHeight="1" x14ac:dyDescent="0.3">
      <c r="A37" s="16" t="s">
        <v>22</v>
      </c>
      <c r="B37" s="17" t="s">
        <v>78</v>
      </c>
      <c r="C37" s="18">
        <v>4544344.8499999996</v>
      </c>
      <c r="D37" s="19">
        <v>4883759.12</v>
      </c>
      <c r="E37" s="20">
        <v>4325341.46</v>
      </c>
      <c r="F37" s="21">
        <f t="shared" si="0"/>
        <v>95.18074888176676</v>
      </c>
      <c r="G37" s="22">
        <f t="shared" si="1"/>
        <v>88.565823041657296</v>
      </c>
      <c r="H37" s="23"/>
      <c r="I37" s="23" t="s">
        <v>135</v>
      </c>
    </row>
    <row r="38" spans="1:9" ht="37.5" x14ac:dyDescent="0.3">
      <c r="A38" s="16" t="s">
        <v>21</v>
      </c>
      <c r="B38" s="17" t="s">
        <v>79</v>
      </c>
      <c r="C38" s="18">
        <v>622476.12</v>
      </c>
      <c r="D38" s="19">
        <v>621141.75</v>
      </c>
      <c r="E38" s="20">
        <v>621141.4</v>
      </c>
      <c r="F38" s="21">
        <f t="shared" si="0"/>
        <v>99.785578923091862</v>
      </c>
      <c r="G38" s="22">
        <f t="shared" si="1"/>
        <v>99.999943652153476</v>
      </c>
      <c r="H38" s="46"/>
      <c r="I38" s="46"/>
    </row>
    <row r="39" spans="1:9" ht="122.25" customHeight="1" x14ac:dyDescent="0.3">
      <c r="A39" s="16" t="s">
        <v>20</v>
      </c>
      <c r="B39" s="17" t="s">
        <v>80</v>
      </c>
      <c r="C39" s="18">
        <v>190095.35</v>
      </c>
      <c r="D39" s="19">
        <v>218528.25</v>
      </c>
      <c r="E39" s="20">
        <v>217766.32</v>
      </c>
      <c r="F39" s="21">
        <f t="shared" si="0"/>
        <v>114.55636342498646</v>
      </c>
      <c r="G39" s="22">
        <f t="shared" si="1"/>
        <v>99.651335696872138</v>
      </c>
      <c r="H39" s="47" t="s">
        <v>136</v>
      </c>
      <c r="I39" s="47"/>
    </row>
    <row r="40" spans="1:9" ht="74.25" customHeight="1" x14ac:dyDescent="0.3">
      <c r="A40" s="16" t="s">
        <v>19</v>
      </c>
      <c r="B40" s="17" t="s">
        <v>81</v>
      </c>
      <c r="C40" s="18">
        <v>150714.29999999999</v>
      </c>
      <c r="D40" s="19">
        <v>216282.99</v>
      </c>
      <c r="E40" s="20">
        <v>216157.79</v>
      </c>
      <c r="F40" s="21">
        <f t="shared" si="0"/>
        <v>143.42221673723066</v>
      </c>
      <c r="G40" s="22">
        <f t="shared" si="1"/>
        <v>99.942112877207776</v>
      </c>
      <c r="H40" s="33" t="s">
        <v>137</v>
      </c>
      <c r="I40" s="33"/>
    </row>
    <row r="41" spans="1:9" ht="56.25" customHeight="1" x14ac:dyDescent="0.3">
      <c r="A41" s="27" t="s">
        <v>18</v>
      </c>
      <c r="B41" s="28" t="s">
        <v>82</v>
      </c>
      <c r="C41" s="29">
        <f t="shared" ref="C41:D41" si="4">SUM(C42:C43)</f>
        <v>657934.86</v>
      </c>
      <c r="D41" s="29">
        <f t="shared" si="4"/>
        <v>678943.32</v>
      </c>
      <c r="E41" s="29">
        <f>SUM(E42:E43)</f>
        <v>675044.35</v>
      </c>
      <c r="F41" s="30">
        <f>E41/C41*100</f>
        <v>102.60048388376927</v>
      </c>
      <c r="G41" s="31">
        <f t="shared" si="1"/>
        <v>99.425729676521456</v>
      </c>
      <c r="H41" s="24"/>
      <c r="I41" s="24"/>
    </row>
    <row r="42" spans="1:9" ht="33" customHeight="1" x14ac:dyDescent="0.3">
      <c r="A42" s="16" t="s">
        <v>17</v>
      </c>
      <c r="B42" s="17" t="s">
        <v>83</v>
      </c>
      <c r="C42" s="18">
        <v>627969.76</v>
      </c>
      <c r="D42" s="19">
        <v>658344.31999999995</v>
      </c>
      <c r="E42" s="20">
        <v>654461.97</v>
      </c>
      <c r="F42" s="21">
        <f t="shared" si="0"/>
        <v>104.21870791994824</v>
      </c>
      <c r="G42" s="22">
        <f t="shared" si="1"/>
        <v>99.410285790876117</v>
      </c>
      <c r="H42" s="23"/>
      <c r="I42" s="23"/>
    </row>
    <row r="43" spans="1:9" ht="63" customHeight="1" x14ac:dyDescent="0.3">
      <c r="A43" s="16" t="s">
        <v>16</v>
      </c>
      <c r="B43" s="17" t="s">
        <v>84</v>
      </c>
      <c r="C43" s="18">
        <v>29965.1</v>
      </c>
      <c r="D43" s="19">
        <v>20599</v>
      </c>
      <c r="E43" s="20">
        <v>20582.38</v>
      </c>
      <c r="F43" s="21">
        <f t="shared" si="0"/>
        <v>68.687840187418033</v>
      </c>
      <c r="G43" s="22">
        <f t="shared" si="1"/>
        <v>99.919316471673397</v>
      </c>
      <c r="H43" s="48" t="s">
        <v>138</v>
      </c>
      <c r="I43" s="48"/>
    </row>
    <row r="44" spans="1:9" ht="39" customHeight="1" x14ac:dyDescent="0.3">
      <c r="A44" s="27" t="s">
        <v>15</v>
      </c>
      <c r="B44" s="28" t="s">
        <v>85</v>
      </c>
      <c r="C44" s="29">
        <f t="shared" ref="C44:D44" si="5">SUM(C45)</f>
        <v>4712.8999999999996</v>
      </c>
      <c r="D44" s="29">
        <f t="shared" si="5"/>
        <v>4196.8999999999996</v>
      </c>
      <c r="E44" s="29">
        <f>SUM(E45)</f>
        <v>4196.79</v>
      </c>
      <c r="F44" s="30">
        <f t="shared" si="0"/>
        <v>89.048993188907048</v>
      </c>
      <c r="G44" s="22">
        <f t="shared" si="1"/>
        <v>99.997379017846512</v>
      </c>
      <c r="H44" s="24"/>
      <c r="I44" s="24"/>
    </row>
    <row r="45" spans="1:9" ht="85.5" customHeight="1" x14ac:dyDescent="0.3">
      <c r="A45" s="16" t="s">
        <v>14</v>
      </c>
      <c r="B45" s="17" t="s">
        <v>86</v>
      </c>
      <c r="C45" s="18">
        <v>4712.8999999999996</v>
      </c>
      <c r="D45" s="19">
        <v>4196.8999999999996</v>
      </c>
      <c r="E45" s="20">
        <v>4196.79</v>
      </c>
      <c r="F45" s="21">
        <f t="shared" si="0"/>
        <v>89.048993188907048</v>
      </c>
      <c r="G45" s="22">
        <f t="shared" si="1"/>
        <v>99.997379017846512</v>
      </c>
      <c r="H45" s="49" t="s">
        <v>101</v>
      </c>
      <c r="I45" s="49"/>
    </row>
    <row r="46" spans="1:9" ht="51.75" customHeight="1" x14ac:dyDescent="0.3">
      <c r="A46" s="27" t="s">
        <v>13</v>
      </c>
      <c r="B46" s="28" t="s">
        <v>87</v>
      </c>
      <c r="C46" s="29">
        <f t="shared" ref="C46:D46" si="6">SUM(C47:C50)</f>
        <v>609107.85</v>
      </c>
      <c r="D46" s="29">
        <f t="shared" si="6"/>
        <v>631296.97000000009</v>
      </c>
      <c r="E46" s="29">
        <f>SUM(E47:E50)</f>
        <v>597629.37</v>
      </c>
      <c r="F46" s="30">
        <f t="shared" si="0"/>
        <v>98.115525846531128</v>
      </c>
      <c r="G46" s="31">
        <f t="shared" si="1"/>
        <v>94.666915635600134</v>
      </c>
      <c r="H46" s="24"/>
      <c r="I46" s="24"/>
    </row>
    <row r="47" spans="1:9" ht="76.5" customHeight="1" x14ac:dyDescent="0.3">
      <c r="A47" s="16" t="s">
        <v>12</v>
      </c>
      <c r="B47" s="17" t="s">
        <v>88</v>
      </c>
      <c r="C47" s="18">
        <v>26622</v>
      </c>
      <c r="D47" s="19">
        <v>29551</v>
      </c>
      <c r="E47" s="20">
        <v>29546.97</v>
      </c>
      <c r="F47" s="21">
        <f t="shared" si="0"/>
        <v>110.98704079332884</v>
      </c>
      <c r="G47" s="22">
        <f t="shared" si="1"/>
        <v>99.986362559642657</v>
      </c>
      <c r="H47" s="23" t="s">
        <v>140</v>
      </c>
      <c r="I47" s="23"/>
    </row>
    <row r="48" spans="1:9" ht="132.75" customHeight="1" x14ac:dyDescent="0.3">
      <c r="A48" s="16" t="s">
        <v>11</v>
      </c>
      <c r="B48" s="17" t="s">
        <v>89</v>
      </c>
      <c r="C48" s="18">
        <v>129101.75</v>
      </c>
      <c r="D48" s="19">
        <v>154635.65</v>
      </c>
      <c r="E48" s="20">
        <v>148555.76</v>
      </c>
      <c r="F48" s="21">
        <f t="shared" si="0"/>
        <v>115.06874229048019</v>
      </c>
      <c r="G48" s="22">
        <f t="shared" si="1"/>
        <v>96.068248169164107</v>
      </c>
      <c r="H48" s="23" t="s">
        <v>139</v>
      </c>
      <c r="I48" s="23"/>
    </row>
    <row r="49" spans="1:9" ht="168" customHeight="1" x14ac:dyDescent="0.3">
      <c r="A49" s="16" t="s">
        <v>10</v>
      </c>
      <c r="B49" s="17" t="s">
        <v>90</v>
      </c>
      <c r="C49" s="18">
        <v>339108.2</v>
      </c>
      <c r="D49" s="19">
        <v>360774.28</v>
      </c>
      <c r="E49" s="20">
        <v>333257.68</v>
      </c>
      <c r="F49" s="21">
        <f t="shared" si="0"/>
        <v>98.274733551120249</v>
      </c>
      <c r="G49" s="22">
        <f t="shared" si="1"/>
        <v>92.372904188181039</v>
      </c>
      <c r="H49" s="23"/>
      <c r="I49" s="23" t="s">
        <v>141</v>
      </c>
    </row>
    <row r="50" spans="1:9" ht="73.5" customHeight="1" x14ac:dyDescent="0.3">
      <c r="A50" s="16" t="s">
        <v>9</v>
      </c>
      <c r="B50" s="17" t="s">
        <v>91</v>
      </c>
      <c r="C50" s="18">
        <v>114275.9</v>
      </c>
      <c r="D50" s="19">
        <v>86336.04</v>
      </c>
      <c r="E50" s="20">
        <v>86268.96</v>
      </c>
      <c r="F50" s="21">
        <f t="shared" si="0"/>
        <v>75.491822860288138</v>
      </c>
      <c r="G50" s="22">
        <f t="shared" si="1"/>
        <v>99.922303594188492</v>
      </c>
      <c r="H50" s="48" t="s">
        <v>138</v>
      </c>
      <c r="I50" s="50"/>
    </row>
    <row r="51" spans="1:9" ht="47.25" customHeight="1" x14ac:dyDescent="0.3">
      <c r="A51" s="27" t="s">
        <v>8</v>
      </c>
      <c r="B51" s="28" t="s">
        <v>92</v>
      </c>
      <c r="C51" s="29">
        <f t="shared" ref="C51:D51" si="7">SUM(C52:C54)</f>
        <v>755401.82000000007</v>
      </c>
      <c r="D51" s="29">
        <f t="shared" si="7"/>
        <v>871184.95</v>
      </c>
      <c r="E51" s="29">
        <f>SUM(E52:E54)</f>
        <v>870877.4</v>
      </c>
      <c r="F51" s="30">
        <f t="shared" si="0"/>
        <v>115.286643074278</v>
      </c>
      <c r="G51" s="31">
        <f t="shared" si="1"/>
        <v>99.964697507687674</v>
      </c>
      <c r="H51" s="24"/>
      <c r="I51" s="24"/>
    </row>
    <row r="52" spans="1:9" ht="219.75" customHeight="1" x14ac:dyDescent="0.3">
      <c r="A52" s="16" t="s">
        <v>7</v>
      </c>
      <c r="B52" s="17" t="s">
        <v>93</v>
      </c>
      <c r="C52" s="18">
        <v>706186.42</v>
      </c>
      <c r="D52" s="19">
        <v>796253.2</v>
      </c>
      <c r="E52" s="20">
        <v>796196.83</v>
      </c>
      <c r="F52" s="21">
        <f t="shared" si="0"/>
        <v>112.74598426857314</v>
      </c>
      <c r="G52" s="22">
        <f t="shared" si="1"/>
        <v>99.992920593600132</v>
      </c>
      <c r="H52" s="33" t="s">
        <v>108</v>
      </c>
      <c r="I52" s="49"/>
    </row>
    <row r="53" spans="1:9" ht="186" customHeight="1" x14ac:dyDescent="0.3">
      <c r="A53" s="16" t="s">
        <v>6</v>
      </c>
      <c r="B53" s="17" t="s">
        <v>94</v>
      </c>
      <c r="C53" s="18">
        <v>18475</v>
      </c>
      <c r="D53" s="19">
        <v>50757.25</v>
      </c>
      <c r="E53" s="20">
        <v>50557.39</v>
      </c>
      <c r="F53" s="21">
        <f t="shared" si="0"/>
        <v>273.6529905277402</v>
      </c>
      <c r="G53" s="22">
        <f t="shared" si="1"/>
        <v>99.606243443054936</v>
      </c>
      <c r="H53" s="51" t="s">
        <v>142</v>
      </c>
      <c r="I53" s="24"/>
    </row>
    <row r="54" spans="1:9" ht="67.5" customHeight="1" x14ac:dyDescent="0.3">
      <c r="A54" s="16" t="s">
        <v>5</v>
      </c>
      <c r="B54" s="17" t="s">
        <v>95</v>
      </c>
      <c r="C54" s="18">
        <v>30740.400000000001</v>
      </c>
      <c r="D54" s="19">
        <v>24174.5</v>
      </c>
      <c r="E54" s="20">
        <v>24123.18</v>
      </c>
      <c r="F54" s="21">
        <f t="shared" si="0"/>
        <v>78.473865011515784</v>
      </c>
      <c r="G54" s="22">
        <f t="shared" si="1"/>
        <v>99.787710190489975</v>
      </c>
      <c r="H54" s="48" t="s">
        <v>138</v>
      </c>
      <c r="I54" s="50"/>
    </row>
    <row r="55" spans="1:9" ht="49.5" customHeight="1" x14ac:dyDescent="0.3">
      <c r="A55" s="27" t="s">
        <v>4</v>
      </c>
      <c r="B55" s="28" t="s">
        <v>96</v>
      </c>
      <c r="C55" s="29">
        <f t="shared" ref="C55:D55" si="8">SUM(C56)</f>
        <v>11600</v>
      </c>
      <c r="D55" s="29">
        <f t="shared" si="8"/>
        <v>14003.39</v>
      </c>
      <c r="E55" s="29">
        <f>SUM(E56)</f>
        <v>11414.89</v>
      </c>
      <c r="F55" s="30">
        <f t="shared" si="0"/>
        <v>98.404224137931024</v>
      </c>
      <c r="G55" s="31">
        <f t="shared" si="1"/>
        <v>81.515190250360803</v>
      </c>
      <c r="H55" s="62"/>
      <c r="I55" s="24"/>
    </row>
    <row r="56" spans="1:9" ht="78" customHeight="1" x14ac:dyDescent="0.3">
      <c r="A56" s="16" t="s">
        <v>3</v>
      </c>
      <c r="B56" s="17" t="s">
        <v>97</v>
      </c>
      <c r="C56" s="52">
        <v>11600</v>
      </c>
      <c r="D56" s="19">
        <v>14003.39</v>
      </c>
      <c r="E56" s="20">
        <v>11414.89</v>
      </c>
      <c r="F56" s="21">
        <f t="shared" si="0"/>
        <v>98.404224137931024</v>
      </c>
      <c r="G56" s="22">
        <f t="shared" si="1"/>
        <v>81.515190250360803</v>
      </c>
      <c r="H56" s="24"/>
      <c r="I56" s="23" t="s">
        <v>111</v>
      </c>
    </row>
    <row r="57" spans="1:9" ht="90" customHeight="1" x14ac:dyDescent="0.3">
      <c r="A57" s="27" t="s">
        <v>2</v>
      </c>
      <c r="B57" s="28" t="s">
        <v>98</v>
      </c>
      <c r="C57" s="53" t="str">
        <f>C58</f>
        <v>45 487,46</v>
      </c>
      <c r="D57" s="29">
        <f t="shared" ref="D57" si="9">SUM(D58)</f>
        <v>39908.65</v>
      </c>
      <c r="E57" s="29">
        <f>SUM(E58)</f>
        <v>27992.86</v>
      </c>
      <c r="F57" s="30">
        <f t="shared" si="0"/>
        <v>61.539729850820422</v>
      </c>
      <c r="G57" s="31">
        <f t="shared" si="1"/>
        <v>70.142337563410436</v>
      </c>
      <c r="H57" s="24"/>
      <c r="I57" s="24"/>
    </row>
    <row r="58" spans="1:9" ht="165" customHeight="1" x14ac:dyDescent="0.3">
      <c r="A58" s="16" t="s">
        <v>1</v>
      </c>
      <c r="B58" s="17" t="s">
        <v>99</v>
      </c>
      <c r="C58" s="54" t="s">
        <v>104</v>
      </c>
      <c r="D58" s="19">
        <v>39908.65</v>
      </c>
      <c r="E58" s="20">
        <v>27992.86</v>
      </c>
      <c r="F58" s="21">
        <f t="shared" si="0"/>
        <v>61.539729850820422</v>
      </c>
      <c r="G58" s="22">
        <f t="shared" si="1"/>
        <v>70.142337563410436</v>
      </c>
      <c r="H58" s="85" t="s">
        <v>143</v>
      </c>
      <c r="I58" s="86"/>
    </row>
    <row r="59" spans="1:9" ht="34.5" customHeight="1" x14ac:dyDescent="0.3">
      <c r="A59" s="55" t="s">
        <v>0</v>
      </c>
      <c r="B59" s="56"/>
      <c r="C59" s="29">
        <f>C7+C17+C21+C27+C33+C35+C41+C44+C46+C51+C55+C57</f>
        <v>16106925.73</v>
      </c>
      <c r="D59" s="29">
        <f>D7+D17+D21+D27+D33+D35+D41+D44+D46+D51+D55+D57</f>
        <v>19404109.509999994</v>
      </c>
      <c r="E59" s="29">
        <f>E7+E17+E21+E27+E33+E35+E41+E44+E46+E51+E55+E57</f>
        <v>18617393.449999999</v>
      </c>
      <c r="F59" s="30">
        <f t="shared" si="0"/>
        <v>115.58626246921919</v>
      </c>
      <c r="G59" s="31">
        <f t="shared" si="1"/>
        <v>95.945621418006539</v>
      </c>
      <c r="H59" s="24"/>
      <c r="I59" s="24"/>
    </row>
    <row r="62" spans="1:9" x14ac:dyDescent="0.3">
      <c r="H62" s="26"/>
    </row>
    <row r="68" spans="8:8" x14ac:dyDescent="0.3">
      <c r="H68" s="63"/>
    </row>
  </sheetData>
  <customSheetViews>
    <customSheetView guid="{20D5DEEF-48D2-45F0-84EC-2A49C77F2786}" scale="90" showPageBreaks="1" showGridLines="0">
      <pane xSplit="2" ySplit="6" topLeftCell="D32" activePane="bottomRight" state="frozen"/>
      <selection pane="bottomRight" activeCell="I14" sqref="I1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"/>
      <headerFooter scaleWithDoc="0">
        <oddHeader>&amp;C&amp;P</oddHeader>
      </headerFooter>
    </customSheetView>
    <customSheetView guid="{E91972EA-347F-4E33-9A1C-BC54A9C6A0E0}" scale="70" showPageBreaks="1" showGridLines="0">
      <pane ySplit="7" topLeftCell="A50" activePane="bottomLeft" state="frozen"/>
      <selection pane="bottomLeft" activeCell="J54" sqref="J5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2"/>
      <headerFooter scaleWithDoc="0">
        <oddHeader>&amp;C&amp;P</oddHeader>
      </headerFooter>
    </customSheetView>
    <customSheetView guid="{DDFF07CD-A04B-4A9E-8054-F896FA8E2C84}" scale="78" showPageBreaks="1" showGridLines="0" fitToPage="1" topLeftCell="A27">
      <selection activeCell="F28" sqref="F28"/>
      <pageMargins left="0.78740157480314965" right="0.78740157480314965" top="1.1811023622047245" bottom="0.39370078740157483" header="0.51181102362204722" footer="0.51181102362204722"/>
      <printOptions horizontalCentered="1"/>
      <pageSetup paperSize="9" scale="53" firstPageNumber="186" fitToHeight="10" orientation="landscape" useFirstPageNumber="1" r:id="rId3"/>
      <headerFooter scaleWithDoc="0">
        <oddHeader>&amp;C&amp;P</oddHeader>
      </headerFooter>
    </customSheetView>
    <customSheetView guid="{D5402E3C-3609-4C2F-AD44-73C774DD3866}" scale="90" showPageBreaks="1" showGridLines="0" topLeftCell="G1">
      <pane ySplit="7" topLeftCell="A14" activePane="bottomLeft" state="frozen"/>
      <selection pane="bottomLeft" activeCell="I14" sqref="I1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4"/>
      <headerFooter scaleWithDoc="0">
        <oddHeader>&amp;C&amp;P</oddHeader>
      </headerFooter>
    </customSheetView>
    <customSheetView guid="{39D1609B-8D1E-4763-A7F3-945B6382F697}" scale="70" showPageBreaks="1" showGridLines="0" topLeftCell="B1">
      <selection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60" firstPageNumber="186" fitToHeight="0" orientation="landscape" useFirstPageNumber="1" r:id="rId5"/>
      <headerFooter scaleWithDoc="0">
        <oddHeader>&amp;C&amp;P</oddHeader>
      </headerFooter>
    </customSheetView>
    <customSheetView guid="{2CF3072E-406D-449F-9B24-C7C1904389DE}" scale="70" showPageBreaks="1" showGridLines="0">
      <pane ySplit="5" topLeftCell="A45" activePane="bottomLeft" state="frozen"/>
      <selection pane="bottomLeft" activeCell="D46" sqref="D46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6"/>
      <headerFooter scaleWithDoc="0"/>
    </customSheetView>
    <customSheetView guid="{5B975E36-9A34-4AC5-A0FA-EBFD6F1D41A7}" showPageBreaks="1" showGridLines="0" hiddenColumns="1">
      <pane ySplit="7" topLeftCell="A37" activePane="bottomLeft" state="frozen"/>
      <selection pane="bottomLeft" activeCell="P37" sqref="P37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7"/>
      <headerFooter scaleWithDoc="0">
        <oddHeader>&amp;C&amp;P</oddHeader>
      </headerFooter>
    </customSheetView>
    <customSheetView guid="{3981A607-216D-47EE-BEC1-0F79881FA304}" showPageBreaks="1" showGridLines="0" hiddenColumns="1">
      <pane ySplit="7" topLeftCell="A25" activePane="bottomLeft" state="frozen"/>
      <selection pane="bottomLeft" activeCell="I21" sqref="I21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8"/>
      <headerFooter scaleWithDoc="0">
        <oddHeader>&amp;C&amp;P</oddHeader>
      </headerFooter>
    </customSheetView>
    <customSheetView guid="{B5845041-F5B2-42CA-A389-8943AD8F6CAB}" scale="70" showPageBreaks="1" showGridLines="0">
      <pane ySplit="7" topLeftCell="A32" activePane="bottomLeft" state="frozen"/>
      <selection pane="bottomLeft" activeCell="H37" sqref="H37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9"/>
      <headerFooter scaleWithDoc="0">
        <oddHeader>&amp;C&amp;P</oddHeader>
      </headerFooter>
    </customSheetView>
    <customSheetView guid="{EA077EBC-6413-4E2D-B753-185439FF69C7}" scale="60" showPageBreaks="1" showGridLines="0" fitToPage="1">
      <pane ySplit="7" topLeftCell="A26" activePane="bottomLeft" state="frozen"/>
      <selection pane="bottomLeft" activeCell="H28" sqref="H28"/>
      <pageMargins left="0.78740157480314965" right="0.78740157480314965" top="1.1811023622047245" bottom="0.39370078740157483" header="0.51181102362204722" footer="0.51181102362204722"/>
      <printOptions horizontalCentered="1"/>
      <pageSetup paperSize="9" scale="39" fitToHeight="0" orientation="landscape" r:id="rId10"/>
      <headerFooter scaleWithDoc="0">
        <oddHeader>&amp;C&amp;P</oddHeader>
      </headerFooter>
    </customSheetView>
    <customSheetView guid="{8805CE67-76F1-4A4E-A588-2232DC7DEBF7}" scale="70" showPageBreaks="1" showGridLines="0" topLeftCell="B43">
      <selection activeCell="H45" sqref="H45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1"/>
      <headerFooter scaleWithDoc="0">
        <oddHeader>&amp;C&amp;P</oddHeader>
      </headerFooter>
    </customSheetView>
    <customSheetView guid="{55FBABF6-A60A-4665-9649-377D02DA0707}" scale="70" showPageBreaks="1" showGridLines="0">
      <pane ySplit="7" topLeftCell="A47" activePane="bottomLeft" state="frozen"/>
      <selection pane="bottomLeft" activeCell="J50" sqref="J50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2"/>
      <headerFooter scaleWithDoc="0">
        <oddHeader>&amp;C&amp;P</oddHeader>
      </headerFooter>
    </customSheetView>
    <customSheetView guid="{FBF5838E-6E5F-4A5F-8D44-B372236AD8F7}" scale="70" showPageBreaks="1" showGridLines="0">
      <pane ySplit="5" topLeftCell="A48" activePane="bottomLeft" state="frozen"/>
      <selection pane="bottomLeft" activeCell="I10" sqref="I10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13"/>
      <headerFooter scaleWithDoc="0"/>
    </customSheetView>
    <customSheetView guid="{23C2DE77-367F-412B-939B-2DF244A29F72}" scale="90" showPageBreaks="1" showGridLines="0" topLeftCell="B50">
      <selection activeCell="I53" sqref="I5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4"/>
      <headerFooter scaleWithDoc="0">
        <oddHeader>&amp;C&amp;P</oddHeader>
      </headerFooter>
    </customSheetView>
    <customSheetView guid="{9129768D-A7EF-4954-83A8-6387B91D4BA6}" scale="80" showPageBreaks="1" showGridLines="0">
      <pane xSplit="2" ySplit="6" topLeftCell="C28" activePane="bottomRight" state="frozen"/>
      <selection pane="bottomRight" activeCell="H28" sqref="H28"/>
      <pageMargins left="0.19685039370078741" right="0.19685039370078741" top="0.39370078740157483" bottom="0.39370078740157483" header="0" footer="0"/>
      <printOptions horizontalCentered="1"/>
      <pageSetup paperSize="9" scale="55" fitToHeight="0" orientation="landscape" r:id="rId15"/>
      <headerFooter scaleWithDoc="0">
        <oddHeader>&amp;C&amp;P</oddHeader>
      </headerFooter>
    </customSheetView>
  </customSheetViews>
  <mergeCells count="22">
    <mergeCell ref="H11:I11"/>
    <mergeCell ref="H13:I13"/>
    <mergeCell ref="H58:I58"/>
    <mergeCell ref="H1:I1"/>
    <mergeCell ref="A4:A5"/>
    <mergeCell ref="B4:B5"/>
    <mergeCell ref="A2:I2"/>
    <mergeCell ref="C4:C5"/>
    <mergeCell ref="D4:D5"/>
    <mergeCell ref="E4:E5"/>
    <mergeCell ref="F4:G4"/>
    <mergeCell ref="H4:I4"/>
    <mergeCell ref="E14:E15"/>
    <mergeCell ref="F14:F15"/>
    <mergeCell ref="G14:G15"/>
    <mergeCell ref="I14:I16"/>
    <mergeCell ref="I30:I31"/>
    <mergeCell ref="A14:A15"/>
    <mergeCell ref="B14:B15"/>
    <mergeCell ref="C14:C15"/>
    <mergeCell ref="D14:D15"/>
    <mergeCell ref="H14:H16"/>
  </mergeCells>
  <printOptions horizontalCentered="1"/>
  <pageMargins left="0.78740157480314965" right="0.78740157480314965" top="1.1811023622047245" bottom="0.39370078740157483" header="0" footer="0"/>
  <pageSetup paperSize="9" scale="50" firstPageNumber="187" fitToHeight="10" orientation="landscape" useFirstPageNumber="1" r:id="rId16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по Рз Прз 2018</vt:lpstr>
      <vt:lpstr>'Анализ по Рз Прз 2018'!Заголовки_для_печати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Шипицына Екатерина Васильевна</cp:lastModifiedBy>
  <cp:lastPrinted>2019-04-10T04:51:30Z</cp:lastPrinted>
  <dcterms:created xsi:type="dcterms:W3CDTF">2018-01-23T07:26:18Z</dcterms:created>
  <dcterms:modified xsi:type="dcterms:W3CDTF">2019-04-10T04:52:01Z</dcterms:modified>
</cp:coreProperties>
</file>